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6780" windowHeight="5160" tabRatio="250" activeTab="1"/>
  </bookViews>
  <sheets>
    <sheet name="Notes" sheetId="1" r:id="rId1"/>
    <sheet name="Diagrammes en boîtes" sheetId="2" r:id="rId2"/>
  </sheets>
  <definedNames>
    <definedName name="ALEA">'Notes'!$A$1:$J$10</definedName>
    <definedName name="CENTRES">#REF!</definedName>
    <definedName name="EFFECTIF">'Diagrammes en boîtes'!$C$4:$C$24</definedName>
    <definedName name="EFFECTIFS">#REF!</definedName>
    <definedName name="EFFTOTAL">#REF!</definedName>
    <definedName name="m">'Notes'!$P$26</definedName>
    <definedName name="NOTES">'Notes'!$L$1:$U$10</definedName>
    <definedName name="RESULTATS">'Diagrammes en boîtes'!$A$4:$C$24</definedName>
    <definedName name="s">'Notes'!$P$27</definedName>
    <definedName name="TABNOTEFF">'Diagrammes en boîtes'!$B$4:$C$24</definedName>
    <definedName name="TOTAL">'Diagrammes en boîtes'!$C$25</definedName>
    <definedName name="_xlnm.Print_Area" localSheetId="1">'Diagrammes en boîtes'!$N$4:$W$49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<sst xmlns="http://schemas.openxmlformats.org/spreadsheetml/2006/main" count="15" uniqueCount="15">
  <si>
    <t>Note</t>
  </si>
  <si>
    <t>Moyenne</t>
  </si>
  <si>
    <t>Total</t>
  </si>
  <si>
    <t>Effectif</t>
  </si>
  <si>
    <t>Effectifs cumulés</t>
  </si>
  <si>
    <t>Minimum</t>
  </si>
  <si>
    <t>1° décile</t>
  </si>
  <si>
    <t>1° quartile</t>
  </si>
  <si>
    <t>Médiane</t>
  </si>
  <si>
    <t>3° quartile</t>
  </si>
  <si>
    <t>9° décile</t>
  </si>
  <si>
    <t>Maximum</t>
  </si>
  <si>
    <t>DIAGRAMMES EN BOÎTES</t>
  </si>
  <si>
    <t>moyenne</t>
  </si>
  <si>
    <t>écart type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</si>
</sst>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4" xfId="0" applyNumberFormat="1" applyFont="1" applyAlignment="1">
      <alignment/>
    </xf>
    <xf numFmtId="0" fontId="4" fillId="0" borderId="5" xfId="0" applyNumberFormat="1" applyFont="1" applyAlignment="1">
      <alignment/>
    </xf>
    <xf numFmtId="0" fontId="4" fillId="0" borderId="6" xfId="0" applyNumberFormat="1" applyFont="1" applyAlignment="1">
      <alignment horizontal="center" vertical="center" wrapText="1"/>
    </xf>
    <xf numFmtId="0" fontId="4" fillId="0" borderId="7" xfId="0" applyNumberFormat="1" applyFont="1" applyAlignment="1">
      <alignment horizontal="center" vertical="center" wrapText="1"/>
    </xf>
    <xf numFmtId="0" fontId="4" fillId="0" borderId="6" xfId="0" applyNumberFormat="1" applyFont="1" applyAlignment="1">
      <alignment/>
    </xf>
    <xf numFmtId="0" fontId="4" fillId="0" borderId="7" xfId="0" applyNumberFormat="1" applyFont="1" applyAlignment="1">
      <alignment/>
    </xf>
    <xf numFmtId="0" fontId="4" fillId="0" borderId="8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1" xfId="0" applyNumberFormat="1" applyFont="1" applyAlignment="1">
      <alignment/>
    </xf>
    <xf numFmtId="0" fontId="4" fillId="0" borderId="5" xfId="0" applyNumberFormat="1" applyFont="1" applyAlignment="1">
      <alignment/>
    </xf>
    <xf numFmtId="0" fontId="4" fillId="0" borderId="4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9" fillId="0" borderId="6" xfId="0" applyNumberFormat="1" applyFont="1" applyFill="1" applyAlignment="1">
      <alignment horizontal="centerContinuous" vertical="center"/>
    </xf>
    <xf numFmtId="0" fontId="9" fillId="0" borderId="5" xfId="0" applyNumberFormat="1" applyFont="1" applyFill="1" applyAlignment="1">
      <alignment horizontal="centerContinuous" vertical="center"/>
    </xf>
    <xf numFmtId="0" fontId="0" fillId="0" borderId="4" xfId="0" applyNumberFormat="1" applyFont="1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0" fontId="4" fillId="0" borderId="6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6" xfId="0" applyNumberFormat="1" applyFont="1" applyAlignment="1">
      <alignment horizontal="center"/>
    </xf>
    <xf numFmtId="0" fontId="4" fillId="0" borderId="8" xfId="0" applyNumberFormat="1" applyFont="1" applyAlignment="1">
      <alignment horizontal="center"/>
    </xf>
    <xf numFmtId="0" fontId="9" fillId="0" borderId="4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3" fillId="0" borderId="6" xfId="0" applyNumberFormat="1" applyFont="1" applyAlignment="1">
      <alignment horizontal="center" vertical="center"/>
    </xf>
    <xf numFmtId="0" fontId="13" fillId="0" borderId="7" xfId="0" applyNumberFormat="1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572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'Diagrammes en boîtes'!$B$3:$B$3</c:f>
              <c:strCache>
                <c:ptCount val="1"/>
                <c:pt idx="0">
                  <c:v>Note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'Diagrammes en boîtes'!$B$4:$B$24</c:f>
              <c:numCache/>
            </c:numRef>
          </c:cat>
          <c:val>
            <c:numRef>
              <c:f>'Diagrammes en boîtes'!$C$4:$C$24</c:f>
              <c:numCache/>
            </c:numRef>
          </c:val>
        </c:ser>
        <c:gapWidth val="0"/>
        <c:axId val="38105447"/>
        <c:axId val="7404704"/>
      </c:bar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4704"/>
        <c:crosses val="autoZero"/>
        <c:auto val="0"/>
        <c:lblOffset val="100"/>
        <c:noMultiLvlLbl val="0"/>
      </c:catAx>
      <c:valAx>
        <c:axId val="7404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Effectif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0544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75"/>
          <c:w val="0.98425"/>
          <c:h val="0.9515"/>
        </c:manualLayout>
      </c:layout>
      <c:scatterChart>
        <c:scatterStyle val="lineMarker"/>
        <c:varyColors val="0"/>
        <c:ser>
          <c:idx val="0"/>
          <c:order val="0"/>
          <c:tx>
            <c:v>Boîte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'Diagrammes en boîtes'!$P$4:$P$23</c:f>
              <c:numCache/>
            </c:numRef>
          </c:xVal>
          <c:yVal>
            <c:numRef>
              <c:f>'Diagrammes en boîtes'!$R$4:$R$23</c:f>
              <c:numCache/>
            </c:numRef>
          </c:yVal>
          <c:smooth val="0"/>
        </c:ser>
        <c:ser>
          <c:idx val="1"/>
          <c:order val="1"/>
          <c:tx>
            <c:v>MinMax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'Diagrammes en boîtes'!$P$4:$P$23</c:f>
              <c:numCache/>
            </c:numRef>
          </c:xVal>
          <c:yVal>
            <c:numRef>
              <c:f>'Diagrammes en boîtes'!$Q$4:$Q$23</c:f>
              <c:numCache/>
            </c:numRef>
          </c:yVal>
          <c:smooth val="0"/>
        </c:ser>
        <c:ser>
          <c:idx val="2"/>
          <c:order val="2"/>
          <c:tx>
            <c:v>Valeurs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'Diagrammes en boîtes'!$P$4:$P$23</c:f>
              <c:numCache/>
            </c:numRef>
          </c:xVal>
          <c:yVal>
            <c:numRef>
              <c:f>'Diagrammes en boîtes'!$S$4:$S$23</c:f>
              <c:numCache/>
            </c:numRef>
          </c:yVal>
          <c:smooth val="0"/>
        </c:ser>
        <c:ser>
          <c:idx val="3"/>
          <c:order val="3"/>
          <c:tx>
            <c:v>Moyenne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'Diagrammes en boîtes'!$P$4:$P$23</c:f>
              <c:numCache/>
            </c:numRef>
          </c:xVal>
          <c:yVal>
            <c:numRef>
              <c:f>'Diagrammes en boîtes'!$T$4:$T$23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'Diagrammes en boîtes'!$P$4:$P$23</c:f>
              <c:numCache/>
            </c:numRef>
          </c:xVal>
          <c:yVal>
            <c:numRef>
              <c:f>'Diagrammes en boîtes'!$V$4:$V$23</c:f>
              <c:numCache/>
            </c:numRef>
          </c:yVal>
          <c:smooth val="0"/>
        </c:ser>
        <c:axId val="66642337"/>
        <c:axId val="62910122"/>
      </c:scatterChart>
      <c:valAx>
        <c:axId val="66642337"/>
        <c:scaling>
          <c:orientation val="minMax"/>
          <c:max val="21"/>
          <c:min val="-1"/>
        </c:scaling>
        <c:axPos val="b"/>
        <c:delete val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0122"/>
        <c:crosses val="autoZero"/>
        <c:crossBetween val="midCat"/>
        <c:dispUnits/>
      </c:valAx>
      <c:valAx>
        <c:axId val="62910122"/>
        <c:scaling>
          <c:orientation val="minMax"/>
          <c:max val="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3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25"/>
          <c:w val="0.98175"/>
          <c:h val="0.9695"/>
        </c:manualLayout>
      </c:layout>
      <c:scatterChart>
        <c:scatterStyle val="lineMarker"/>
        <c:varyColors val="0"/>
        <c:ser>
          <c:idx val="0"/>
          <c:order val="0"/>
          <c:tx>
            <c:v>Boîte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'Diagrammes en boîtes'!$R$30:$R$49</c:f>
              <c:numCache/>
            </c:numRef>
          </c:xVal>
          <c:yVal>
            <c:numRef>
              <c:f>'Diagrammes en boîtes'!$P$30:$P$49</c:f>
              <c:numCache/>
            </c:numRef>
          </c:yVal>
          <c:smooth val="0"/>
        </c:ser>
        <c:ser>
          <c:idx val="1"/>
          <c:order val="1"/>
          <c:tx>
            <c:v>MinMax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'Diagrammes en boîtes'!$R$30:$R$49</c:f>
              <c:numCache/>
            </c:numRef>
          </c:xVal>
          <c:yVal>
            <c:numRef>
              <c:f>'Diagrammes en boîtes'!$Q$30:$Q$49</c:f>
              <c:numCache/>
            </c:numRef>
          </c:yVal>
          <c:smooth val="0"/>
        </c:ser>
        <c:ser>
          <c:idx val="2"/>
          <c:order val="2"/>
          <c:tx>
            <c:v>Moyenne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'Diagrammes en boîtes'!$R$30:$R$49</c:f>
              <c:numCache/>
            </c:numRef>
          </c:xVal>
          <c:yVal>
            <c:numRef>
              <c:f>'Diagrammes en boîtes'!$T$30:$T$49</c:f>
              <c:numCache/>
            </c:numRef>
          </c:yVal>
          <c:smooth val="0"/>
        </c:ser>
        <c:ser>
          <c:idx val="3"/>
          <c:order val="3"/>
          <c:tx>
            <c:v>Valeurs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'Diagrammes en boîtes'!$S$30:$S$49</c:f>
              <c:numCache/>
            </c:numRef>
          </c:xVal>
          <c:yVal>
            <c:numRef>
              <c:f>'Diagrammes en boîtes'!$W$30:$W$49</c:f>
              <c:numCache/>
            </c:numRef>
          </c:yVal>
          <c:smooth val="0"/>
        </c:ser>
        <c:ser>
          <c:idx val="4"/>
          <c:order val="4"/>
          <c:tx>
            <c:v>Valeur Moyenne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'Diagrammes en boîtes'!$V$30:$V$49</c:f>
              <c:numCache/>
            </c:numRef>
          </c:xVal>
          <c:yVal>
            <c:numRef>
              <c:f>'Diagrammes en boîtes'!$T$30:$T$49</c:f>
              <c:numCache/>
            </c:numRef>
          </c:yVal>
          <c:smooth val="0"/>
        </c:ser>
        <c:axId val="29320187"/>
        <c:axId val="62555092"/>
      </c:scatterChart>
      <c:valAx>
        <c:axId val="29320187"/>
        <c:scaling>
          <c:orientation val="minMax"/>
          <c:max val="3"/>
          <c:min val="-2.5"/>
        </c:scaling>
        <c:axPos val="b"/>
        <c:delete val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5092"/>
        <c:crosses val="autoZero"/>
        <c:crossBetween val="midCat"/>
        <c:dispUnits/>
      </c:valAx>
      <c:valAx>
        <c:axId val="62555092"/>
        <c:scaling>
          <c:orientation val="minMax"/>
          <c:max val="21"/>
          <c:min val="-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01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18</xdr:col>
      <xdr:colOff>390525</xdr:colOff>
      <xdr:row>17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00100" y="1981200"/>
          <a:ext cx="68008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Tableaux permettant les tirages.
Ne pas modifier.
Choisir une répartition uniforme ou normale des notes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38100</xdr:rowOff>
    </xdr:from>
    <xdr:to>
      <xdr:col>12</xdr:col>
      <xdr:colOff>257175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3562350" y="38100"/>
        <a:ext cx="46101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13</xdr:row>
      <xdr:rowOff>0</xdr:rowOff>
    </xdr:from>
    <xdr:to>
      <xdr:col>12</xdr:col>
      <xdr:colOff>209550</xdr:colOff>
      <xdr:row>26</xdr:row>
      <xdr:rowOff>76200</xdr:rowOff>
    </xdr:to>
    <xdr:graphicFrame>
      <xdr:nvGraphicFramePr>
        <xdr:cNvPr id="2" name="Chart 2"/>
        <xdr:cNvGraphicFramePr/>
      </xdr:nvGraphicFramePr>
      <xdr:xfrm>
        <a:off x="3552825" y="2762250"/>
        <a:ext cx="45720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219075</xdr:colOff>
      <xdr:row>27</xdr:row>
      <xdr:rowOff>9525</xdr:rowOff>
    </xdr:from>
    <xdr:to>
      <xdr:col>10</xdr:col>
      <xdr:colOff>733425</xdr:colOff>
      <xdr:row>48</xdr:row>
      <xdr:rowOff>142875</xdr:rowOff>
    </xdr:to>
    <xdr:graphicFrame>
      <xdr:nvGraphicFramePr>
        <xdr:cNvPr id="3" name="Chart 3"/>
        <xdr:cNvGraphicFramePr/>
      </xdr:nvGraphicFramePr>
      <xdr:xfrm>
        <a:off x="3562350" y="5419725"/>
        <a:ext cx="32575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733425</xdr:colOff>
      <xdr:row>23</xdr:row>
      <xdr:rowOff>142875</xdr:rowOff>
    </xdr:from>
    <xdr:to>
      <xdr:col>22</xdr:col>
      <xdr:colOff>0</xdr:colOff>
      <xdr:row>27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391650" y="4819650"/>
          <a:ext cx="3981450" cy="685800"/>
        </a:xfrm>
        <a:prstGeom prst="rect">
          <a:avLst/>
        </a:prstGeom>
        <a:solidFill>
          <a:srgbClr val="FFFFFF"/>
        </a:solidFill>
        <a:ln w="603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Cellules permettant de faire tracer
les diagrammes en boîtes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 pas les modifier.</a:t>
          </a:r>
        </a:p>
      </xdr:txBody>
    </xdr:sp>
    <xdr:clientData/>
  </xdr:twoCellAnchor>
  <xdr:oneCellAnchor>
    <xdr:from>
      <xdr:col>3</xdr:col>
      <xdr:colOff>466725</xdr:colOff>
      <xdr:row>25</xdr:row>
      <xdr:rowOff>142875</xdr:rowOff>
    </xdr:from>
    <xdr:ext cx="1638300" cy="390525"/>
    <xdr:sp>
      <xdr:nvSpPr>
        <xdr:cNvPr id="5" name="TextBox 3"/>
        <xdr:cNvSpPr txBox="1">
          <a:spLocks noChangeArrowheads="1"/>
        </xdr:cNvSpPr>
      </xdr:nvSpPr>
      <xdr:spPr>
        <a:xfrm>
          <a:off x="1438275" y="5200650"/>
          <a:ext cx="1638300" cy="390525"/>
        </a:xfrm>
        <a:prstGeom prst="rect">
          <a:avLst/>
        </a:prstGeom>
        <a:solidFill>
          <a:srgbClr val="FFFFFF"/>
        </a:solidFill>
        <a:ln w="5715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barre bleue représente la moyenne.</a:t>
          </a:r>
        </a:p>
      </xdr:txBody>
    </xdr:sp>
    <xdr:clientData/>
  </xdr:oneCellAnchor>
  <xdr:twoCellAnchor>
    <xdr:from>
      <xdr:col>5</xdr:col>
      <xdr:colOff>533400</xdr:colOff>
      <xdr:row>22</xdr:row>
      <xdr:rowOff>171450</xdr:rowOff>
    </xdr:from>
    <xdr:to>
      <xdr:col>7</xdr:col>
      <xdr:colOff>123825</xdr:colOff>
      <xdr:row>25</xdr:row>
      <xdr:rowOff>142875</xdr:rowOff>
    </xdr:to>
    <xdr:sp>
      <xdr:nvSpPr>
        <xdr:cNvPr id="6" name="Line 4"/>
        <xdr:cNvSpPr>
          <a:spLocks/>
        </xdr:cNvSpPr>
      </xdr:nvSpPr>
      <xdr:spPr>
        <a:xfrm flipV="1">
          <a:off x="3076575" y="4657725"/>
          <a:ext cx="390525" cy="542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28</xdr:row>
      <xdr:rowOff>19050</xdr:rowOff>
    </xdr:from>
    <xdr:to>
      <xdr:col>7</xdr:col>
      <xdr:colOff>200025</xdr:colOff>
      <xdr:row>32</xdr:row>
      <xdr:rowOff>66675</xdr:rowOff>
    </xdr:to>
    <xdr:sp>
      <xdr:nvSpPr>
        <xdr:cNvPr id="7" name="Line 5"/>
        <xdr:cNvSpPr>
          <a:spLocks/>
        </xdr:cNvSpPr>
      </xdr:nvSpPr>
      <xdr:spPr>
        <a:xfrm>
          <a:off x="3076575" y="5591175"/>
          <a:ext cx="466725" cy="781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27"/>
  <sheetViews>
    <sheetView showOutlineSymbols="0" zoomScale="87" zoomScaleNormal="87" workbookViewId="0" topLeftCell="A1">
      <selection activeCell="L1" sqref="L1:U10"/>
    </sheetView>
  </sheetViews>
  <sheetFormatPr defaultColWidth="10.6640625" defaultRowHeight="15"/>
  <cols>
    <col min="1" max="10" width="4.6640625" style="18" customWidth="1"/>
    <col min="11" max="11" width="4.77734375" style="18" customWidth="1"/>
    <col min="12" max="21" width="4.6640625" style="18" customWidth="1"/>
    <col min="22" max="16384" width="10.6640625" style="18" customWidth="1"/>
  </cols>
  <sheetData>
    <row r="1" spans="1:22" s="17" customFormat="1" ht="12.75">
      <c r="A1" s="31">
        <f ca="1">IF($J$19=1,INT(RAND()*21),INT(m+s*(RAND()+RAND()+RAND()+RAND()+RAND()+RAND()+RAND()+RAND()+RAND()+RAND()+RAND()+RAND()-6)))</f>
        <v>5</v>
      </c>
      <c r="B1" s="32">
        <f aca="true" ca="1" t="shared" si="0" ref="B1:J10">IF($J$19=1,INT(RAND()*21),INT(m+s*(RAND()+RAND()+RAND()+RAND()+RAND()+RAND()+RAND()+RAND()+RAND()+RAND()+RAND()+RAND()-6)))</f>
        <v>8</v>
      </c>
      <c r="C1" s="32">
        <f ca="1" t="shared" si="0"/>
        <v>10</v>
      </c>
      <c r="D1" s="32">
        <f ca="1" t="shared" si="0"/>
        <v>11</v>
      </c>
      <c r="E1" s="32">
        <f ca="1" t="shared" si="0"/>
        <v>8</v>
      </c>
      <c r="F1" s="32">
        <f ca="1" t="shared" si="0"/>
        <v>4</v>
      </c>
      <c r="G1" s="32">
        <f ca="1" t="shared" si="0"/>
        <v>12</v>
      </c>
      <c r="H1" s="32">
        <f ca="1" t="shared" si="0"/>
        <v>7</v>
      </c>
      <c r="I1" s="32">
        <f ca="1" t="shared" si="0"/>
        <v>13</v>
      </c>
      <c r="J1" s="33">
        <f ca="1" t="shared" si="0"/>
        <v>4</v>
      </c>
      <c r="K1" s="29"/>
      <c r="L1" s="25">
        <v>5</v>
      </c>
      <c r="M1" s="26">
        <v>6</v>
      </c>
      <c r="N1" s="26">
        <v>12</v>
      </c>
      <c r="O1" s="26">
        <v>12</v>
      </c>
      <c r="P1" s="26">
        <v>12</v>
      </c>
      <c r="Q1" s="26">
        <v>9</v>
      </c>
      <c r="R1" s="26">
        <v>13</v>
      </c>
      <c r="S1" s="26">
        <v>5</v>
      </c>
      <c r="T1" s="26">
        <v>2</v>
      </c>
      <c r="U1" s="26">
        <v>5</v>
      </c>
      <c r="V1" s="16"/>
    </row>
    <row r="2" spans="1:22" s="17" customFormat="1" ht="12.75">
      <c r="A2" s="34">
        <f aca="true" ca="1" t="shared" si="1" ref="A2:A10">IF($J$19=1,INT(RAND()*21),INT(m+s*(RAND()+RAND()+RAND()+RAND()+RAND()+RAND()+RAND()+RAND()+RAND()+RAND()+RAND()+RAND()-6)))</f>
        <v>12</v>
      </c>
      <c r="B2" s="30">
        <f ca="1" t="shared" si="0"/>
        <v>5</v>
      </c>
      <c r="C2" s="30">
        <f ca="1" t="shared" si="0"/>
        <v>10</v>
      </c>
      <c r="D2" s="30">
        <f ca="1" t="shared" si="0"/>
        <v>9</v>
      </c>
      <c r="E2" s="30">
        <f ca="1" t="shared" si="0"/>
        <v>9</v>
      </c>
      <c r="F2" s="30">
        <f ca="1" t="shared" si="0"/>
        <v>7</v>
      </c>
      <c r="G2" s="30">
        <f ca="1" t="shared" si="0"/>
        <v>8</v>
      </c>
      <c r="H2" s="30">
        <f ca="1" t="shared" si="0"/>
        <v>7</v>
      </c>
      <c r="I2" s="30">
        <f ca="1" t="shared" si="0"/>
        <v>10</v>
      </c>
      <c r="J2" s="35">
        <f ca="1" t="shared" si="0"/>
        <v>14</v>
      </c>
      <c r="K2" s="29"/>
      <c r="L2" s="27">
        <v>11</v>
      </c>
      <c r="M2" s="28">
        <v>10</v>
      </c>
      <c r="N2" s="28">
        <v>12</v>
      </c>
      <c r="O2" s="28">
        <v>7</v>
      </c>
      <c r="P2" s="28">
        <v>10</v>
      </c>
      <c r="Q2" s="28">
        <v>16</v>
      </c>
      <c r="R2" s="28">
        <v>12</v>
      </c>
      <c r="S2" s="28">
        <v>7</v>
      </c>
      <c r="T2" s="28">
        <v>8</v>
      </c>
      <c r="U2" s="28">
        <v>14</v>
      </c>
      <c r="V2" s="16"/>
    </row>
    <row r="3" spans="1:22" s="17" customFormat="1" ht="12.75">
      <c r="A3" s="34">
        <f ca="1" t="shared" si="1"/>
        <v>11</v>
      </c>
      <c r="B3" s="30">
        <f ca="1" t="shared" si="0"/>
        <v>15</v>
      </c>
      <c r="C3" s="30">
        <f ca="1" t="shared" si="0"/>
        <v>9</v>
      </c>
      <c r="D3" s="30">
        <f ca="1" t="shared" si="0"/>
        <v>11</v>
      </c>
      <c r="E3" s="30">
        <f ca="1" t="shared" si="0"/>
        <v>7</v>
      </c>
      <c r="F3" s="30">
        <f ca="1" t="shared" si="0"/>
        <v>14</v>
      </c>
      <c r="G3" s="30">
        <f ca="1" t="shared" si="0"/>
        <v>9</v>
      </c>
      <c r="H3" s="30">
        <f ca="1" t="shared" si="0"/>
        <v>12</v>
      </c>
      <c r="I3" s="30">
        <f ca="1" t="shared" si="0"/>
        <v>15</v>
      </c>
      <c r="J3" s="35">
        <f ca="1" t="shared" si="0"/>
        <v>8</v>
      </c>
      <c r="K3" s="29"/>
      <c r="L3" s="27">
        <v>10</v>
      </c>
      <c r="M3" s="28">
        <v>16</v>
      </c>
      <c r="N3" s="28">
        <v>8</v>
      </c>
      <c r="O3" s="28">
        <v>9</v>
      </c>
      <c r="P3" s="28">
        <v>14</v>
      </c>
      <c r="Q3" s="28">
        <v>11</v>
      </c>
      <c r="R3" s="28">
        <v>10</v>
      </c>
      <c r="S3" s="28">
        <v>8</v>
      </c>
      <c r="T3" s="28">
        <v>11</v>
      </c>
      <c r="U3" s="28">
        <v>11</v>
      </c>
      <c r="V3" s="16"/>
    </row>
    <row r="4" spans="1:22" s="17" customFormat="1" ht="12.75">
      <c r="A4" s="34">
        <f ca="1" t="shared" si="1"/>
        <v>14</v>
      </c>
      <c r="B4" s="30">
        <f ca="1" t="shared" si="0"/>
        <v>10</v>
      </c>
      <c r="C4" s="30">
        <f ca="1" t="shared" si="0"/>
        <v>8</v>
      </c>
      <c r="D4" s="30">
        <f ca="1" t="shared" si="0"/>
        <v>6</v>
      </c>
      <c r="E4" s="30">
        <f ca="1" t="shared" si="0"/>
        <v>8</v>
      </c>
      <c r="F4" s="30">
        <f ca="1" t="shared" si="0"/>
        <v>9</v>
      </c>
      <c r="G4" s="30">
        <f ca="1" t="shared" si="0"/>
        <v>10</v>
      </c>
      <c r="H4" s="30">
        <f ca="1" t="shared" si="0"/>
        <v>10</v>
      </c>
      <c r="I4" s="30">
        <f ca="1" t="shared" si="0"/>
        <v>5</v>
      </c>
      <c r="J4" s="35">
        <f ca="1" t="shared" si="0"/>
        <v>6</v>
      </c>
      <c r="K4" s="29"/>
      <c r="L4" s="27">
        <v>10</v>
      </c>
      <c r="M4" s="28">
        <v>10</v>
      </c>
      <c r="N4" s="28">
        <v>7</v>
      </c>
      <c r="O4" s="28">
        <v>11</v>
      </c>
      <c r="P4" s="28">
        <v>10</v>
      </c>
      <c r="Q4" s="28">
        <v>7</v>
      </c>
      <c r="R4" s="28">
        <v>7</v>
      </c>
      <c r="S4" s="28">
        <v>8</v>
      </c>
      <c r="T4" s="28">
        <v>12</v>
      </c>
      <c r="U4" s="28">
        <v>15</v>
      </c>
      <c r="V4" s="16"/>
    </row>
    <row r="5" spans="1:22" s="17" customFormat="1" ht="12.75">
      <c r="A5" s="34">
        <f ca="1" t="shared" si="1"/>
        <v>9</v>
      </c>
      <c r="B5" s="30">
        <f ca="1" t="shared" si="0"/>
        <v>10</v>
      </c>
      <c r="C5" s="30">
        <f ca="1" t="shared" si="0"/>
        <v>14</v>
      </c>
      <c r="D5" s="30">
        <f ca="1" t="shared" si="0"/>
        <v>5</v>
      </c>
      <c r="E5" s="30">
        <f ca="1" t="shared" si="0"/>
        <v>4</v>
      </c>
      <c r="F5" s="30">
        <f ca="1" t="shared" si="0"/>
        <v>9</v>
      </c>
      <c r="G5" s="30">
        <f ca="1" t="shared" si="0"/>
        <v>10</v>
      </c>
      <c r="H5" s="30">
        <f ca="1" t="shared" si="0"/>
        <v>13</v>
      </c>
      <c r="I5" s="30">
        <f ca="1" t="shared" si="0"/>
        <v>8</v>
      </c>
      <c r="J5" s="35">
        <f ca="1" t="shared" si="0"/>
        <v>12</v>
      </c>
      <c r="K5" s="29"/>
      <c r="L5" s="27">
        <v>13</v>
      </c>
      <c r="M5" s="28">
        <v>12</v>
      </c>
      <c r="N5" s="28">
        <v>4</v>
      </c>
      <c r="O5" s="28">
        <v>12</v>
      </c>
      <c r="P5" s="28">
        <v>10</v>
      </c>
      <c r="Q5" s="28">
        <v>11</v>
      </c>
      <c r="R5" s="28">
        <v>13</v>
      </c>
      <c r="S5" s="28">
        <v>8</v>
      </c>
      <c r="T5" s="28">
        <v>11</v>
      </c>
      <c r="U5" s="28">
        <v>6</v>
      </c>
      <c r="V5" s="16"/>
    </row>
    <row r="6" spans="1:22" s="17" customFormat="1" ht="12.75">
      <c r="A6" s="34">
        <f ca="1" t="shared" si="1"/>
        <v>7</v>
      </c>
      <c r="B6" s="30">
        <f ca="1" t="shared" si="0"/>
        <v>8</v>
      </c>
      <c r="C6" s="30">
        <f ca="1" t="shared" si="0"/>
        <v>8</v>
      </c>
      <c r="D6" s="30">
        <f ca="1" t="shared" si="0"/>
        <v>8</v>
      </c>
      <c r="E6" s="30">
        <f ca="1" t="shared" si="0"/>
        <v>8</v>
      </c>
      <c r="F6" s="30">
        <f ca="1" t="shared" si="0"/>
        <v>9</v>
      </c>
      <c r="G6" s="30">
        <f ca="1" t="shared" si="0"/>
        <v>13</v>
      </c>
      <c r="H6" s="30">
        <f ca="1" t="shared" si="0"/>
        <v>9</v>
      </c>
      <c r="I6" s="30">
        <f ca="1" t="shared" si="0"/>
        <v>7</v>
      </c>
      <c r="J6" s="35">
        <f ca="1" t="shared" si="0"/>
        <v>9</v>
      </c>
      <c r="K6" s="29"/>
      <c r="L6" s="27">
        <v>11</v>
      </c>
      <c r="M6" s="28">
        <v>11</v>
      </c>
      <c r="N6" s="28">
        <v>15</v>
      </c>
      <c r="O6" s="28">
        <v>7</v>
      </c>
      <c r="P6" s="28">
        <v>8</v>
      </c>
      <c r="Q6" s="28">
        <v>15</v>
      </c>
      <c r="R6" s="28">
        <v>14</v>
      </c>
      <c r="S6" s="28">
        <v>6</v>
      </c>
      <c r="T6" s="28">
        <v>16</v>
      </c>
      <c r="U6" s="28">
        <v>10</v>
      </c>
      <c r="V6" s="16"/>
    </row>
    <row r="7" spans="1:22" s="17" customFormat="1" ht="12.75">
      <c r="A7" s="34">
        <f ca="1" t="shared" si="1"/>
        <v>9</v>
      </c>
      <c r="B7" s="30">
        <f ca="1" t="shared" si="0"/>
        <v>5</v>
      </c>
      <c r="C7" s="30">
        <f ca="1" t="shared" si="0"/>
        <v>12</v>
      </c>
      <c r="D7" s="30">
        <f ca="1" t="shared" si="0"/>
        <v>10</v>
      </c>
      <c r="E7" s="30">
        <f ca="1" t="shared" si="0"/>
        <v>10</v>
      </c>
      <c r="F7" s="30">
        <f ca="1" t="shared" si="0"/>
        <v>4</v>
      </c>
      <c r="G7" s="30">
        <f ca="1" t="shared" si="0"/>
        <v>12</v>
      </c>
      <c r="H7" s="30">
        <f ca="1" t="shared" si="0"/>
        <v>12</v>
      </c>
      <c r="I7" s="30">
        <f ca="1" t="shared" si="0"/>
        <v>6</v>
      </c>
      <c r="J7" s="35">
        <f ca="1" t="shared" si="0"/>
        <v>6</v>
      </c>
      <c r="K7" s="29"/>
      <c r="L7" s="27">
        <v>4</v>
      </c>
      <c r="M7" s="28">
        <v>14</v>
      </c>
      <c r="N7" s="28">
        <v>11</v>
      </c>
      <c r="O7" s="28">
        <v>7</v>
      </c>
      <c r="P7" s="28">
        <v>8</v>
      </c>
      <c r="Q7" s="28">
        <v>8</v>
      </c>
      <c r="R7" s="28">
        <v>7</v>
      </c>
      <c r="S7" s="28">
        <v>8</v>
      </c>
      <c r="T7" s="28">
        <v>11</v>
      </c>
      <c r="U7" s="28">
        <v>6</v>
      </c>
      <c r="V7" s="16"/>
    </row>
    <row r="8" spans="1:22" s="17" customFormat="1" ht="12.75">
      <c r="A8" s="34">
        <f ca="1" t="shared" si="1"/>
        <v>5</v>
      </c>
      <c r="B8" s="30">
        <f ca="1" t="shared" si="0"/>
        <v>14</v>
      </c>
      <c r="C8" s="30">
        <f ca="1" t="shared" si="0"/>
        <v>12</v>
      </c>
      <c r="D8" s="30">
        <f ca="1" t="shared" si="0"/>
        <v>11</v>
      </c>
      <c r="E8" s="30">
        <f ca="1" t="shared" si="0"/>
        <v>11</v>
      </c>
      <c r="F8" s="30">
        <f ca="1" t="shared" si="0"/>
        <v>13</v>
      </c>
      <c r="G8" s="30">
        <f ca="1" t="shared" si="0"/>
        <v>12</v>
      </c>
      <c r="H8" s="30">
        <f ca="1" t="shared" si="0"/>
        <v>11</v>
      </c>
      <c r="I8" s="30">
        <f ca="1" t="shared" si="0"/>
        <v>12</v>
      </c>
      <c r="J8" s="35">
        <f ca="1" t="shared" si="0"/>
        <v>13</v>
      </c>
      <c r="K8" s="29"/>
      <c r="L8" s="27">
        <v>11</v>
      </c>
      <c r="M8" s="28">
        <v>9</v>
      </c>
      <c r="N8" s="28">
        <v>3</v>
      </c>
      <c r="O8" s="28">
        <v>11</v>
      </c>
      <c r="P8" s="28">
        <v>12</v>
      </c>
      <c r="Q8" s="28">
        <v>11</v>
      </c>
      <c r="R8" s="28">
        <v>7</v>
      </c>
      <c r="S8" s="28">
        <v>6</v>
      </c>
      <c r="T8" s="28">
        <v>10</v>
      </c>
      <c r="U8" s="28">
        <v>9</v>
      </c>
      <c r="V8" s="16"/>
    </row>
    <row r="9" spans="1:22" s="17" customFormat="1" ht="12.75">
      <c r="A9" s="34">
        <f ca="1" t="shared" si="1"/>
        <v>9</v>
      </c>
      <c r="B9" s="30">
        <f ca="1" t="shared" si="0"/>
        <v>6</v>
      </c>
      <c r="C9" s="30">
        <f ca="1" t="shared" si="0"/>
        <v>10</v>
      </c>
      <c r="D9" s="30">
        <f ca="1" t="shared" si="0"/>
        <v>10</v>
      </c>
      <c r="E9" s="30">
        <f ca="1" t="shared" si="0"/>
        <v>15</v>
      </c>
      <c r="F9" s="30">
        <f ca="1" t="shared" si="0"/>
        <v>6</v>
      </c>
      <c r="G9" s="30">
        <f ca="1" t="shared" si="0"/>
        <v>6</v>
      </c>
      <c r="H9" s="30">
        <f ca="1" t="shared" si="0"/>
        <v>6</v>
      </c>
      <c r="I9" s="30">
        <f ca="1" t="shared" si="0"/>
        <v>7</v>
      </c>
      <c r="J9" s="35">
        <f ca="1" t="shared" si="0"/>
        <v>16</v>
      </c>
      <c r="K9" s="29"/>
      <c r="L9" s="27">
        <v>14</v>
      </c>
      <c r="M9" s="28">
        <v>10</v>
      </c>
      <c r="N9" s="28">
        <v>10</v>
      </c>
      <c r="O9" s="28">
        <v>6</v>
      </c>
      <c r="P9" s="28">
        <v>8</v>
      </c>
      <c r="Q9" s="28">
        <v>11</v>
      </c>
      <c r="R9" s="28">
        <v>8</v>
      </c>
      <c r="S9" s="28">
        <v>11</v>
      </c>
      <c r="T9" s="28">
        <v>8</v>
      </c>
      <c r="U9" s="28">
        <v>9</v>
      </c>
      <c r="V9" s="16"/>
    </row>
    <row r="10" spans="1:22" s="17" customFormat="1" ht="13.5" thickBot="1">
      <c r="A10" s="36">
        <f ca="1" t="shared" si="1"/>
        <v>8</v>
      </c>
      <c r="B10" s="37">
        <f ca="1" t="shared" si="0"/>
        <v>7</v>
      </c>
      <c r="C10" s="37">
        <f ca="1" t="shared" si="0"/>
        <v>11</v>
      </c>
      <c r="D10" s="37">
        <f ca="1" t="shared" si="0"/>
        <v>14</v>
      </c>
      <c r="E10" s="37">
        <f ca="1" t="shared" si="0"/>
        <v>8</v>
      </c>
      <c r="F10" s="37">
        <f ca="1" t="shared" si="0"/>
        <v>10</v>
      </c>
      <c r="G10" s="37">
        <f ca="1" t="shared" si="0"/>
        <v>4</v>
      </c>
      <c r="H10" s="37">
        <f ca="1" t="shared" si="0"/>
        <v>9</v>
      </c>
      <c r="I10" s="37">
        <f ca="1" t="shared" si="0"/>
        <v>9</v>
      </c>
      <c r="J10" s="38">
        <f ca="1" t="shared" si="0"/>
        <v>4</v>
      </c>
      <c r="K10" s="29"/>
      <c r="L10" s="27">
        <v>10</v>
      </c>
      <c r="M10" s="28">
        <v>11</v>
      </c>
      <c r="N10" s="28">
        <v>11</v>
      </c>
      <c r="O10" s="28">
        <v>12</v>
      </c>
      <c r="P10" s="28">
        <v>11</v>
      </c>
      <c r="Q10" s="28">
        <v>6</v>
      </c>
      <c r="R10" s="28">
        <v>8</v>
      </c>
      <c r="S10" s="28">
        <v>13</v>
      </c>
      <c r="T10" s="28">
        <v>5</v>
      </c>
      <c r="U10" s="28">
        <v>17</v>
      </c>
      <c r="V10" s="16"/>
    </row>
    <row r="11" spans="1:22" s="17" customFormat="1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1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8"/>
    </row>
    <row r="19" ht="12.75">
      <c r="J19" s="24">
        <v>2</v>
      </c>
    </row>
    <row r="22" ht="12.75"/>
    <row r="23" ht="12.75"/>
    <row r="24" ht="12.75"/>
    <row r="25" ht="12.75"/>
    <row r="26" spans="14:16" ht="12.75">
      <c r="N26" s="18" t="s">
        <v>13</v>
      </c>
      <c r="P26" s="23">
        <v>10</v>
      </c>
    </row>
    <row r="27" spans="14:16" ht="12.75">
      <c r="N27" s="18" t="s">
        <v>14</v>
      </c>
      <c r="P27" s="23">
        <v>3</v>
      </c>
    </row>
  </sheetData>
  <sheetProtection sheet="1" objects="1" scenarios="1"/>
  <printOptions/>
  <pageMargins left="0.5" right="0.5" top="0.5" bottom="0.5" header="0" footer="0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IV50"/>
  <sheetViews>
    <sheetView showGridLines="0" tabSelected="1" showOutlineSymbols="0" zoomScale="87" zoomScaleNormal="87" workbookViewId="0" topLeftCell="G18">
      <selection activeCell="M32" sqref="M32"/>
    </sheetView>
  </sheetViews>
  <sheetFormatPr defaultColWidth="10.6640625" defaultRowHeight="15"/>
  <cols>
    <col min="1" max="1" width="3.5546875" style="1" hidden="1" customWidth="1"/>
    <col min="2" max="2" width="4.6640625" style="1" customWidth="1"/>
    <col min="3" max="3" width="6.6640625" style="1" customWidth="1"/>
    <col min="4" max="4" width="7.6640625" style="1" customWidth="1"/>
    <col min="5" max="5" width="10.6640625" style="1" customWidth="1"/>
    <col min="6" max="6" width="6.6640625" style="1" customWidth="1"/>
    <col min="7" max="7" width="2.6640625" style="1" customWidth="1"/>
    <col min="8" max="12" width="10.6640625" style="1" customWidth="1"/>
    <col min="13" max="14" width="8.6640625" style="1" customWidth="1"/>
    <col min="15" max="15" width="10.6640625" style="1" customWidth="1"/>
    <col min="16" max="16" width="6.6640625" style="1" customWidth="1"/>
    <col min="17" max="17" width="4.6640625" style="1" customWidth="1"/>
    <col min="18" max="18" width="5.6640625" style="1" customWidth="1"/>
    <col min="19" max="23" width="4.6640625" style="1" customWidth="1"/>
    <col min="24" max="24" width="5.6640625" style="1" customWidth="1"/>
    <col min="25" max="16384" width="10.6640625" style="1" customWidth="1"/>
  </cols>
  <sheetData>
    <row r="1" spans="2:7" s="19" customFormat="1" ht="27" customHeight="1">
      <c r="B1" s="20" t="s">
        <v>12</v>
      </c>
      <c r="C1" s="21"/>
      <c r="D1" s="21"/>
      <c r="E1" s="21"/>
      <c r="F1" s="21"/>
      <c r="G1" s="22"/>
    </row>
    <row r="2" spans="1:256" ht="15">
      <c r="A2" s="3"/>
      <c r="B2" s="7"/>
      <c r="C2" s="7"/>
      <c r="D2" s="7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5.5">
      <c r="A3" s="3"/>
      <c r="B3" s="8" t="s">
        <v>0</v>
      </c>
      <c r="C3" s="9" t="s">
        <v>3</v>
      </c>
      <c r="D3" s="9" t="s">
        <v>4</v>
      </c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>
      <c r="A4" s="3">
        <v>0</v>
      </c>
      <c r="B4" s="10">
        <v>0</v>
      </c>
      <c r="C4" s="11">
        <f aca="true" t="shared" si="0" ref="C4:C24">COUNTIF(NOTES,B4:B4)</f>
        <v>0</v>
      </c>
      <c r="D4" s="11">
        <f>C4</f>
        <v>0</v>
      </c>
      <c r="E4" s="39" t="s">
        <v>5</v>
      </c>
      <c r="F4" s="11">
        <f>MIN(NOTES)</f>
        <v>2</v>
      </c>
      <c r="G4" s="6"/>
      <c r="H4" s="3"/>
      <c r="I4" s="3"/>
      <c r="J4" s="3"/>
      <c r="K4" s="3"/>
      <c r="L4" s="3"/>
      <c r="M4" s="3"/>
      <c r="N4" s="3"/>
      <c r="O4" s="4" t="str">
        <f>$E$4</f>
        <v>Minimum</v>
      </c>
      <c r="P4" s="4">
        <f>$F$4</f>
        <v>2</v>
      </c>
      <c r="Q4" s="4">
        <v>0</v>
      </c>
      <c r="R4" s="4"/>
      <c r="S4" s="4">
        <v>-2</v>
      </c>
      <c r="T4" s="4"/>
      <c r="U4" s="4">
        <v>-3</v>
      </c>
      <c r="V4" s="4"/>
      <c r="W4" s="2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">
      <c r="A5" s="3">
        <f>A4+C4</f>
        <v>0</v>
      </c>
      <c r="B5" s="12">
        <v>1</v>
      </c>
      <c r="C5" s="4">
        <f t="shared" si="0"/>
        <v>0</v>
      </c>
      <c r="D5" s="4">
        <f aca="true" t="shared" si="1" ref="D5:D24">D4+C5</f>
        <v>0</v>
      </c>
      <c r="E5" s="40" t="s">
        <v>6</v>
      </c>
      <c r="F5" s="4">
        <f>IF(VLOOKUP(TOTAL/10,RESULTATS,1)=TOTAL/10,VLOOKUP(TOTAL/10-1,RESULTATS,2),VLOOKUP(TOTAL/10,RESULTATS,2))</f>
        <v>6</v>
      </c>
      <c r="G5" s="6"/>
      <c r="H5" s="3"/>
      <c r="I5" s="3"/>
      <c r="J5" s="3"/>
      <c r="K5" s="3"/>
      <c r="L5" s="3"/>
      <c r="M5" s="3"/>
      <c r="N5" s="3"/>
      <c r="O5" s="4" t="str">
        <f>$E$5</f>
        <v>1° décile</v>
      </c>
      <c r="P5" s="4">
        <f>$F$5</f>
        <v>6</v>
      </c>
      <c r="Q5" s="4"/>
      <c r="R5" s="4">
        <v>-0.25</v>
      </c>
      <c r="S5" s="4">
        <v>-2</v>
      </c>
      <c r="T5" s="4"/>
      <c r="U5" s="4">
        <v>-3</v>
      </c>
      <c r="V5" s="4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">
      <c r="A6" s="3">
        <f aca="true" t="shared" si="2" ref="A6:A24">A5+C5</f>
        <v>0</v>
      </c>
      <c r="B6" s="12">
        <v>2</v>
      </c>
      <c r="C6" s="4">
        <f t="shared" si="0"/>
        <v>1</v>
      </c>
      <c r="D6" s="4">
        <f t="shared" si="1"/>
        <v>1</v>
      </c>
      <c r="E6" s="40" t="s">
        <v>7</v>
      </c>
      <c r="F6" s="4">
        <f>IF(VLOOKUP(TOTAL/4,RESULTATS,1)=TOTAL/4,VLOOKUP(TOTAL/4-1,RESULTATS,2),VLOOKUP(TOTAL/4,RESULTATS,2))</f>
        <v>8</v>
      </c>
      <c r="G6" s="6"/>
      <c r="H6" s="3"/>
      <c r="I6" s="3"/>
      <c r="J6" s="3"/>
      <c r="K6" s="3"/>
      <c r="L6" s="3"/>
      <c r="M6" s="3"/>
      <c r="N6" s="3"/>
      <c r="O6" s="4" t="str">
        <f>$E$5</f>
        <v>1° décile</v>
      </c>
      <c r="P6" s="4">
        <f>$F$5</f>
        <v>6</v>
      </c>
      <c r="Q6" s="4"/>
      <c r="R6" s="4">
        <v>0.25</v>
      </c>
      <c r="S6" s="4">
        <v>-2</v>
      </c>
      <c r="T6" s="4"/>
      <c r="U6" s="4">
        <v>-3</v>
      </c>
      <c r="V6" s="4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">
      <c r="A7" s="3">
        <f t="shared" si="2"/>
        <v>1</v>
      </c>
      <c r="B7" s="12">
        <v>3</v>
      </c>
      <c r="C7" s="4">
        <f t="shared" si="0"/>
        <v>1</v>
      </c>
      <c r="D7" s="4">
        <f t="shared" si="1"/>
        <v>2</v>
      </c>
      <c r="E7" s="40" t="s">
        <v>8</v>
      </c>
      <c r="F7" s="4">
        <f>MEDIAN(NOTES)</f>
        <v>10</v>
      </c>
      <c r="G7" s="6"/>
      <c r="H7" s="3"/>
      <c r="I7" s="3"/>
      <c r="J7" s="3"/>
      <c r="K7" s="3"/>
      <c r="L7" s="3"/>
      <c r="M7" s="3"/>
      <c r="N7" s="3"/>
      <c r="O7" s="4" t="str">
        <f>$E$5</f>
        <v>1° décile</v>
      </c>
      <c r="P7" s="4">
        <f>$F$5</f>
        <v>6</v>
      </c>
      <c r="Q7" s="4"/>
      <c r="R7" s="4">
        <v>0</v>
      </c>
      <c r="S7" s="4">
        <v>-2</v>
      </c>
      <c r="T7" s="4"/>
      <c r="U7" s="4">
        <v>-3</v>
      </c>
      <c r="V7" s="4"/>
      <c r="W7" s="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>
      <c r="A8" s="3">
        <f t="shared" si="2"/>
        <v>2</v>
      </c>
      <c r="B8" s="12">
        <v>4</v>
      </c>
      <c r="C8" s="4">
        <f t="shared" si="0"/>
        <v>2</v>
      </c>
      <c r="D8" s="4">
        <f t="shared" si="1"/>
        <v>4</v>
      </c>
      <c r="E8" s="40" t="s">
        <v>9</v>
      </c>
      <c r="F8" s="4">
        <f>IF(VLOOKUP(3*TOTAL/4,RESULTATS,1)=3*TOTAL/4,VLOOKUP(3*TOTAL/4-1,RESULTATS,2),VLOOKUP(3*TOTAL/4,RESULTATS,2))</f>
        <v>12</v>
      </c>
      <c r="G8" s="6"/>
      <c r="H8" s="3"/>
      <c r="I8" s="3"/>
      <c r="J8" s="3"/>
      <c r="K8" s="3"/>
      <c r="L8" s="3"/>
      <c r="M8" s="3"/>
      <c r="N8" s="3"/>
      <c r="O8" s="4" t="str">
        <f>$E$6</f>
        <v>1° quartile</v>
      </c>
      <c r="P8" s="4">
        <f>$F$6</f>
        <v>8</v>
      </c>
      <c r="Q8" s="4"/>
      <c r="R8" s="4">
        <v>0</v>
      </c>
      <c r="S8" s="4">
        <v>-2</v>
      </c>
      <c r="T8" s="4"/>
      <c r="U8" s="4">
        <v>-3</v>
      </c>
      <c r="V8" s="4"/>
      <c r="W8" s="2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">
      <c r="A9" s="3">
        <f t="shared" si="2"/>
        <v>4</v>
      </c>
      <c r="B9" s="12">
        <v>5</v>
      </c>
      <c r="C9" s="4">
        <f t="shared" si="0"/>
        <v>4</v>
      </c>
      <c r="D9" s="4">
        <f t="shared" si="1"/>
        <v>8</v>
      </c>
      <c r="E9" s="40" t="s">
        <v>10</v>
      </c>
      <c r="F9" s="4">
        <f>IF(VLOOKUP(9*TOTAL/10,RESULTATS,1)=9*TOTAL/10,VLOOKUP(9*TOTAL/10-1,RESULTATS,2),VLOOKUP(9*TOTAL/10,RESULTATS,2))</f>
        <v>14</v>
      </c>
      <c r="G9" s="6"/>
      <c r="H9" s="3"/>
      <c r="I9" s="3"/>
      <c r="J9" s="3"/>
      <c r="K9" s="3"/>
      <c r="L9" s="3"/>
      <c r="M9" s="3"/>
      <c r="N9" s="3"/>
      <c r="O9" s="4" t="str">
        <f>$E$6</f>
        <v>1° quartile</v>
      </c>
      <c r="P9" s="4">
        <f>$F$6</f>
        <v>8</v>
      </c>
      <c r="Q9" s="4"/>
      <c r="R9" s="4">
        <v>-1</v>
      </c>
      <c r="S9" s="4">
        <v>-2</v>
      </c>
      <c r="T9" s="4"/>
      <c r="U9" s="4">
        <v>-3</v>
      </c>
      <c r="V9" s="4"/>
      <c r="W9" s="2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3">
        <f t="shared" si="2"/>
        <v>8</v>
      </c>
      <c r="B10" s="12">
        <v>6</v>
      </c>
      <c r="C10" s="4">
        <f t="shared" si="0"/>
        <v>7</v>
      </c>
      <c r="D10" s="4">
        <f t="shared" si="1"/>
        <v>15</v>
      </c>
      <c r="E10" s="40" t="s">
        <v>11</v>
      </c>
      <c r="F10" s="4">
        <f>MAX(NOTES)</f>
        <v>17</v>
      </c>
      <c r="G10" s="6"/>
      <c r="H10" s="3"/>
      <c r="I10" s="3"/>
      <c r="J10" s="3"/>
      <c r="K10" s="3"/>
      <c r="L10" s="3"/>
      <c r="M10" s="3"/>
      <c r="N10" s="3"/>
      <c r="O10" s="4" t="str">
        <f>$E$8</f>
        <v>3° quartile</v>
      </c>
      <c r="P10" s="4">
        <f>$F$8</f>
        <v>12</v>
      </c>
      <c r="Q10" s="4"/>
      <c r="R10" s="4">
        <v>-1</v>
      </c>
      <c r="S10" s="4">
        <v>-2</v>
      </c>
      <c r="T10" s="4"/>
      <c r="U10" s="4">
        <v>-3</v>
      </c>
      <c r="V10" s="4"/>
      <c r="W10" s="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">
      <c r="A11" s="3">
        <f t="shared" si="2"/>
        <v>15</v>
      </c>
      <c r="B11" s="12">
        <v>7</v>
      </c>
      <c r="C11" s="4">
        <f t="shared" si="0"/>
        <v>9</v>
      </c>
      <c r="D11" s="4">
        <f t="shared" si="1"/>
        <v>24</v>
      </c>
      <c r="E11" s="10"/>
      <c r="F11" s="7"/>
      <c r="G11" s="3"/>
      <c r="H11" s="3"/>
      <c r="I11" s="3"/>
      <c r="J11" s="3"/>
      <c r="K11" s="3"/>
      <c r="L11" s="3"/>
      <c r="M11" s="3"/>
      <c r="N11" s="3"/>
      <c r="O11" s="4" t="str">
        <f>$E$8</f>
        <v>3° quartile</v>
      </c>
      <c r="P11" s="4">
        <f>$F$8</f>
        <v>12</v>
      </c>
      <c r="Q11" s="4"/>
      <c r="R11" s="4">
        <v>1</v>
      </c>
      <c r="S11" s="4">
        <v>-2</v>
      </c>
      <c r="T11" s="4"/>
      <c r="U11" s="4">
        <v>-3</v>
      </c>
      <c r="V11" s="4"/>
      <c r="W11" s="2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">
      <c r="A12" s="3">
        <f t="shared" si="2"/>
        <v>24</v>
      </c>
      <c r="B12" s="12">
        <v>8</v>
      </c>
      <c r="C12" s="4">
        <f t="shared" si="0"/>
        <v>13</v>
      </c>
      <c r="D12" s="4">
        <f t="shared" si="1"/>
        <v>37</v>
      </c>
      <c r="E12" s="6"/>
      <c r="F12" s="3"/>
      <c r="G12" s="3"/>
      <c r="H12" s="3"/>
      <c r="I12" s="3"/>
      <c r="J12" s="3"/>
      <c r="K12" s="3"/>
      <c r="L12" s="3"/>
      <c r="M12" s="3"/>
      <c r="N12" s="4" t="str">
        <f>$E$20</f>
        <v>Moyenne</v>
      </c>
      <c r="O12" s="13"/>
      <c r="P12" s="4">
        <f>$F$20</f>
        <v>9.78</v>
      </c>
      <c r="Q12" s="4"/>
      <c r="R12" s="4"/>
      <c r="S12" s="4"/>
      <c r="T12" s="4">
        <v>-1.5</v>
      </c>
      <c r="U12" s="4">
        <v>-3</v>
      </c>
      <c r="V12" s="4">
        <v>2</v>
      </c>
      <c r="W12" s="2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">
      <c r="A13" s="3">
        <f t="shared" si="2"/>
        <v>37</v>
      </c>
      <c r="B13" s="12">
        <v>9</v>
      </c>
      <c r="C13" s="4">
        <f t="shared" si="0"/>
        <v>5</v>
      </c>
      <c r="D13" s="4">
        <f t="shared" si="1"/>
        <v>42</v>
      </c>
      <c r="E13" s="6"/>
      <c r="F13" s="3"/>
      <c r="G13" s="3"/>
      <c r="H13" s="3"/>
      <c r="I13" s="3"/>
      <c r="J13" s="3"/>
      <c r="K13" s="3"/>
      <c r="L13" s="3"/>
      <c r="M13" s="3"/>
      <c r="N13" s="4" t="str">
        <f>$E$20</f>
        <v>Moyenne</v>
      </c>
      <c r="O13" s="14"/>
      <c r="P13" s="4">
        <f>$F$20</f>
        <v>9.78</v>
      </c>
      <c r="Q13" s="4"/>
      <c r="R13" s="4"/>
      <c r="S13" s="4"/>
      <c r="T13" s="4">
        <v>1.5</v>
      </c>
      <c r="U13" s="4">
        <v>-3</v>
      </c>
      <c r="V13" s="4">
        <v>2</v>
      </c>
      <c r="W13" s="2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">
      <c r="A14" s="3">
        <f t="shared" si="2"/>
        <v>42</v>
      </c>
      <c r="B14" s="12">
        <v>10</v>
      </c>
      <c r="C14" s="4">
        <f t="shared" si="0"/>
        <v>13</v>
      </c>
      <c r="D14" s="4">
        <f t="shared" si="1"/>
        <v>55</v>
      </c>
      <c r="E14" s="6"/>
      <c r="F14" s="3"/>
      <c r="G14" s="3"/>
      <c r="H14" s="3"/>
      <c r="I14" s="3"/>
      <c r="J14" s="3"/>
      <c r="K14" s="3"/>
      <c r="L14" s="3"/>
      <c r="M14" s="3"/>
      <c r="N14" s="5"/>
      <c r="O14" s="4" t="str">
        <f>$E$7</f>
        <v>Médiane</v>
      </c>
      <c r="P14" s="4">
        <f>$F$7</f>
        <v>10</v>
      </c>
      <c r="Q14" s="4"/>
      <c r="R14" s="4">
        <v>1</v>
      </c>
      <c r="S14" s="4">
        <v>-2</v>
      </c>
      <c r="T14" s="4"/>
      <c r="U14" s="4">
        <v>-3</v>
      </c>
      <c r="V14" s="4"/>
      <c r="W14" s="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">
      <c r="A15" s="3">
        <f t="shared" si="2"/>
        <v>55</v>
      </c>
      <c r="B15" s="12">
        <v>11</v>
      </c>
      <c r="C15" s="4">
        <f t="shared" si="0"/>
        <v>19</v>
      </c>
      <c r="D15" s="4">
        <f t="shared" si="1"/>
        <v>74</v>
      </c>
      <c r="E15" s="6"/>
      <c r="F15" s="3"/>
      <c r="G15" s="3"/>
      <c r="H15" s="3"/>
      <c r="I15" s="3"/>
      <c r="J15" s="3"/>
      <c r="K15" s="3"/>
      <c r="L15" s="3"/>
      <c r="M15" s="3"/>
      <c r="N15" s="3"/>
      <c r="O15" s="4" t="str">
        <f>$E$7</f>
        <v>Médiane</v>
      </c>
      <c r="P15" s="4">
        <f>$F$7</f>
        <v>10</v>
      </c>
      <c r="Q15" s="4"/>
      <c r="R15" s="4">
        <v>-1</v>
      </c>
      <c r="S15" s="4">
        <v>-2</v>
      </c>
      <c r="T15" s="4"/>
      <c r="U15" s="4">
        <v>-3</v>
      </c>
      <c r="V15" s="4"/>
      <c r="W15" s="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">
      <c r="A16" s="3">
        <f t="shared" si="2"/>
        <v>74</v>
      </c>
      <c r="B16" s="12">
        <v>12</v>
      </c>
      <c r="C16" s="4">
        <f t="shared" si="0"/>
        <v>10</v>
      </c>
      <c r="D16" s="4">
        <f t="shared" si="1"/>
        <v>84</v>
      </c>
      <c r="E16" s="6"/>
      <c r="F16" s="3"/>
      <c r="G16" s="3"/>
      <c r="H16" s="3"/>
      <c r="I16" s="3"/>
      <c r="J16" s="3"/>
      <c r="K16" s="3"/>
      <c r="L16" s="3"/>
      <c r="M16" s="3"/>
      <c r="N16" s="3"/>
      <c r="O16" s="4" t="str">
        <f>$E$6</f>
        <v>1° quartile</v>
      </c>
      <c r="P16" s="4">
        <f>$F$6</f>
        <v>8</v>
      </c>
      <c r="Q16" s="4"/>
      <c r="R16" s="4">
        <v>-1</v>
      </c>
      <c r="S16" s="4">
        <v>-2</v>
      </c>
      <c r="T16" s="4"/>
      <c r="U16" s="4">
        <v>-3</v>
      </c>
      <c r="V16" s="4"/>
      <c r="W16" s="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75">
      <c r="A17" s="3">
        <f t="shared" si="2"/>
        <v>84</v>
      </c>
      <c r="B17" s="12">
        <v>13</v>
      </c>
      <c r="C17" s="4">
        <f t="shared" si="0"/>
        <v>4</v>
      </c>
      <c r="D17" s="4">
        <f t="shared" si="1"/>
        <v>88</v>
      </c>
      <c r="E17" s="41" t="str">
        <f>IF(Notes!J19=1,"Uniforme"," Normale")</f>
        <v> Normale</v>
      </c>
      <c r="F17" s="42"/>
      <c r="G17" s="3"/>
      <c r="H17" s="3"/>
      <c r="I17" s="3"/>
      <c r="J17" s="3"/>
      <c r="K17" s="3"/>
      <c r="L17" s="3"/>
      <c r="M17" s="3"/>
      <c r="N17" s="3"/>
      <c r="O17" s="4" t="str">
        <f>$E$6</f>
        <v>1° quartile</v>
      </c>
      <c r="P17" s="4">
        <f>$F$6</f>
        <v>8</v>
      </c>
      <c r="Q17" s="4"/>
      <c r="R17" s="4">
        <v>1</v>
      </c>
      <c r="S17" s="4">
        <v>-2</v>
      </c>
      <c r="T17" s="4"/>
      <c r="U17" s="4">
        <v>-3</v>
      </c>
      <c r="V17" s="4"/>
      <c r="W17" s="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">
      <c r="A18" s="3">
        <f t="shared" si="2"/>
        <v>88</v>
      </c>
      <c r="B18" s="12">
        <v>14</v>
      </c>
      <c r="C18" s="4">
        <f t="shared" si="0"/>
        <v>5</v>
      </c>
      <c r="D18" s="4">
        <f t="shared" si="1"/>
        <v>93</v>
      </c>
      <c r="E18" s="6"/>
      <c r="F18" s="3"/>
      <c r="G18" s="3"/>
      <c r="H18" s="3"/>
      <c r="I18" s="3"/>
      <c r="J18" s="3"/>
      <c r="K18" s="3"/>
      <c r="L18" s="3"/>
      <c r="M18" s="3"/>
      <c r="N18" s="3"/>
      <c r="O18" s="4" t="str">
        <f>$E$8</f>
        <v>3° quartile</v>
      </c>
      <c r="P18" s="4">
        <f>$F$8</f>
        <v>12</v>
      </c>
      <c r="Q18" s="4"/>
      <c r="R18" s="4">
        <v>1</v>
      </c>
      <c r="S18" s="4">
        <v>-2</v>
      </c>
      <c r="T18" s="4"/>
      <c r="U18" s="4">
        <v>-3</v>
      </c>
      <c r="V18" s="4"/>
      <c r="W18" s="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">
      <c r="A19" s="3">
        <f t="shared" si="2"/>
        <v>93</v>
      </c>
      <c r="B19" s="12">
        <v>15</v>
      </c>
      <c r="C19" s="4">
        <f t="shared" si="0"/>
        <v>3</v>
      </c>
      <c r="D19" s="4">
        <f t="shared" si="1"/>
        <v>96</v>
      </c>
      <c r="E19" s="6"/>
      <c r="F19" s="3"/>
      <c r="G19" s="3"/>
      <c r="H19" s="3"/>
      <c r="I19" s="3"/>
      <c r="J19" s="3"/>
      <c r="K19" s="3"/>
      <c r="L19" s="3"/>
      <c r="M19" s="3"/>
      <c r="N19" s="3"/>
      <c r="O19" s="4" t="str">
        <f>$E$8</f>
        <v>3° quartile</v>
      </c>
      <c r="P19" s="4">
        <f>$F$8</f>
        <v>12</v>
      </c>
      <c r="Q19" s="4"/>
      <c r="R19" s="4">
        <v>0</v>
      </c>
      <c r="S19" s="4">
        <v>-2</v>
      </c>
      <c r="T19" s="4"/>
      <c r="U19" s="4">
        <v>-3</v>
      </c>
      <c r="V19" s="4"/>
      <c r="W19" s="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">
      <c r="A20" s="3">
        <f t="shared" si="2"/>
        <v>96</v>
      </c>
      <c r="B20" s="12">
        <v>16</v>
      </c>
      <c r="C20" s="4">
        <f t="shared" si="0"/>
        <v>3</v>
      </c>
      <c r="D20" s="4">
        <f t="shared" si="1"/>
        <v>99</v>
      </c>
      <c r="E20" s="43" t="s">
        <v>1</v>
      </c>
      <c r="F20" s="44">
        <f>AVERAGE(NOTES)</f>
        <v>9.78</v>
      </c>
      <c r="G20" s="6"/>
      <c r="H20" s="3"/>
      <c r="I20" s="3"/>
      <c r="J20" s="3"/>
      <c r="K20" s="3"/>
      <c r="L20" s="3"/>
      <c r="M20" s="3"/>
      <c r="N20" s="3"/>
      <c r="O20" s="4" t="str">
        <f>$E$9</f>
        <v>9° décile</v>
      </c>
      <c r="P20" s="4">
        <f>$F$9</f>
        <v>14</v>
      </c>
      <c r="Q20" s="4"/>
      <c r="R20" s="4">
        <v>0</v>
      </c>
      <c r="S20" s="4">
        <v>-2</v>
      </c>
      <c r="T20" s="4"/>
      <c r="U20" s="4">
        <v>-3</v>
      </c>
      <c r="V20" s="4"/>
      <c r="W20" s="2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">
      <c r="A21" s="3">
        <f t="shared" si="2"/>
        <v>99</v>
      </c>
      <c r="B21" s="12">
        <v>17</v>
      </c>
      <c r="C21" s="4">
        <f t="shared" si="0"/>
        <v>1</v>
      </c>
      <c r="D21" s="4">
        <f t="shared" si="1"/>
        <v>100</v>
      </c>
      <c r="E21" s="10"/>
      <c r="F21" s="7"/>
      <c r="G21" s="3"/>
      <c r="H21" s="3"/>
      <c r="I21" s="3"/>
      <c r="J21" s="3"/>
      <c r="K21" s="3"/>
      <c r="L21" s="3"/>
      <c r="M21" s="3"/>
      <c r="N21" s="3"/>
      <c r="O21" s="4" t="str">
        <f>$E$9</f>
        <v>9° décile</v>
      </c>
      <c r="P21" s="4">
        <f>$F$9</f>
        <v>14</v>
      </c>
      <c r="Q21" s="4"/>
      <c r="R21" s="4">
        <v>-0.2</v>
      </c>
      <c r="S21" s="4">
        <v>-2</v>
      </c>
      <c r="T21" s="4"/>
      <c r="U21" s="4">
        <v>-3</v>
      </c>
      <c r="V21" s="4"/>
      <c r="W21" s="2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">
      <c r="A22" s="3">
        <f t="shared" si="2"/>
        <v>100</v>
      </c>
      <c r="B22" s="12">
        <v>18</v>
      </c>
      <c r="C22" s="4">
        <f t="shared" si="0"/>
        <v>0</v>
      </c>
      <c r="D22" s="4">
        <f t="shared" si="1"/>
        <v>100</v>
      </c>
      <c r="E22" s="6"/>
      <c r="F22" s="3"/>
      <c r="G22" s="3"/>
      <c r="H22" s="3"/>
      <c r="I22" s="3"/>
      <c r="J22" s="3"/>
      <c r="K22" s="3"/>
      <c r="L22" s="3"/>
      <c r="M22" s="3"/>
      <c r="N22" s="3"/>
      <c r="O22" s="4" t="str">
        <f>$E$9</f>
        <v>9° décile</v>
      </c>
      <c r="P22" s="4">
        <f>$F$9</f>
        <v>14</v>
      </c>
      <c r="Q22" s="4"/>
      <c r="R22" s="4">
        <v>0.25</v>
      </c>
      <c r="S22" s="4">
        <v>-2</v>
      </c>
      <c r="T22" s="4"/>
      <c r="U22" s="4">
        <v>-3</v>
      </c>
      <c r="V22" s="4"/>
      <c r="W22" s="2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">
      <c r="A23" s="3">
        <f t="shared" si="2"/>
        <v>100</v>
      </c>
      <c r="B23" s="12">
        <v>19</v>
      </c>
      <c r="C23" s="4">
        <f t="shared" si="0"/>
        <v>0</v>
      </c>
      <c r="D23" s="4">
        <f t="shared" si="1"/>
        <v>100</v>
      </c>
      <c r="E23" s="6"/>
      <c r="F23" s="3"/>
      <c r="G23" s="3"/>
      <c r="H23" s="3"/>
      <c r="I23" s="3"/>
      <c r="J23" s="3"/>
      <c r="K23" s="3"/>
      <c r="L23" s="3"/>
      <c r="M23" s="3"/>
      <c r="N23" s="3"/>
      <c r="O23" s="4" t="str">
        <f>$E$10</f>
        <v>Maximum</v>
      </c>
      <c r="P23" s="4">
        <f>$F$10</f>
        <v>17</v>
      </c>
      <c r="Q23" s="4">
        <v>0</v>
      </c>
      <c r="R23" s="4"/>
      <c r="S23" s="4">
        <v>-2</v>
      </c>
      <c r="T23" s="4"/>
      <c r="U23" s="4">
        <v>-3</v>
      </c>
      <c r="V23" s="4"/>
      <c r="W23" s="2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">
      <c r="A24" s="3">
        <f t="shared" si="2"/>
        <v>100</v>
      </c>
      <c r="B24" s="12">
        <v>20</v>
      </c>
      <c r="C24" s="4">
        <f t="shared" si="0"/>
        <v>0</v>
      </c>
      <c r="D24" s="4">
        <f t="shared" si="1"/>
        <v>100</v>
      </c>
      <c r="E24" s="6"/>
      <c r="F24" s="3"/>
      <c r="G24" s="3"/>
      <c r="H24" s="3"/>
      <c r="I24" s="3"/>
      <c r="J24" s="3"/>
      <c r="K24" s="3"/>
      <c r="L24" s="3"/>
      <c r="M24" s="3"/>
      <c r="N24" s="3"/>
      <c r="O24" s="5"/>
      <c r="P24" s="5"/>
      <c r="Q24" s="5"/>
      <c r="R24" s="5"/>
      <c r="S24" s="5"/>
      <c r="T24" s="5"/>
      <c r="U24" s="5"/>
      <c r="V24" s="5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">
      <c r="A25" s="3"/>
      <c r="B25" s="10" t="s">
        <v>2</v>
      </c>
      <c r="C25" s="11">
        <f>SUM(EFFECTIF)</f>
        <v>100</v>
      </c>
      <c r="D25" s="1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">
      <c r="A26" s="3"/>
      <c r="B26" s="7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="3" customFormat="1" ht="12.75"/>
    <row r="28" s="3" customFormat="1" ht="12.75"/>
    <row r="29" s="3" customFormat="1" ht="12.75"/>
    <row r="30" spans="1:25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 t="str">
        <f>$E$4</f>
        <v>Minimum</v>
      </c>
      <c r="P30" s="4"/>
      <c r="Q30" s="4">
        <f>$F$4</f>
        <v>2</v>
      </c>
      <c r="R30" s="4">
        <v>0</v>
      </c>
      <c r="S30" s="4">
        <v>-2</v>
      </c>
      <c r="T30" s="4"/>
      <c r="U30" s="4">
        <v>-3</v>
      </c>
      <c r="V30" s="4">
        <v>2</v>
      </c>
      <c r="W30" s="4">
        <f>$F$4</f>
        <v>2</v>
      </c>
      <c r="X30" s="1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 t="str">
        <f>$E$5</f>
        <v>1° décile</v>
      </c>
      <c r="P31" s="4">
        <f>$F$5</f>
        <v>6</v>
      </c>
      <c r="Q31" s="4"/>
      <c r="R31" s="4">
        <v>-0.25</v>
      </c>
      <c r="S31" s="4">
        <v>-2</v>
      </c>
      <c r="T31" s="4"/>
      <c r="U31" s="4">
        <v>-3</v>
      </c>
      <c r="V31" s="4">
        <v>2</v>
      </c>
      <c r="W31" s="4">
        <f>$F$5</f>
        <v>6</v>
      </c>
      <c r="X31" s="1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 t="str">
        <f>$E$5</f>
        <v>1° décile</v>
      </c>
      <c r="P32" s="4">
        <f>$F$5</f>
        <v>6</v>
      </c>
      <c r="Q32" s="4"/>
      <c r="R32" s="4">
        <v>0.25</v>
      </c>
      <c r="S32" s="4">
        <v>-2</v>
      </c>
      <c r="T32" s="4"/>
      <c r="U32" s="4">
        <v>-3</v>
      </c>
      <c r="V32" s="4">
        <v>2</v>
      </c>
      <c r="W32" s="4">
        <f>$F$5</f>
        <v>6</v>
      </c>
      <c r="X32" s="1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 t="str">
        <f>$E$5</f>
        <v>1° décile</v>
      </c>
      <c r="P33" s="4">
        <f>$F$5</f>
        <v>6</v>
      </c>
      <c r="Q33" s="4"/>
      <c r="R33" s="4">
        <v>0</v>
      </c>
      <c r="S33" s="4">
        <v>-2</v>
      </c>
      <c r="T33" s="4"/>
      <c r="U33" s="4">
        <v>-3</v>
      </c>
      <c r="V33" s="4">
        <v>2</v>
      </c>
      <c r="W33" s="4">
        <f>$F$5</f>
        <v>6</v>
      </c>
      <c r="X33" s="1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 t="str">
        <f>$E$6</f>
        <v>1° quartile</v>
      </c>
      <c r="P34" s="4">
        <f>$F$6</f>
        <v>8</v>
      </c>
      <c r="Q34" s="4"/>
      <c r="R34" s="4">
        <v>0</v>
      </c>
      <c r="S34" s="4">
        <v>-2</v>
      </c>
      <c r="T34" s="4"/>
      <c r="U34" s="4">
        <v>-3</v>
      </c>
      <c r="V34" s="4">
        <v>2</v>
      </c>
      <c r="W34" s="4">
        <f>$F$6</f>
        <v>8</v>
      </c>
      <c r="X34" s="1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 t="str">
        <f>$E$6</f>
        <v>1° quartile</v>
      </c>
      <c r="P35" s="4">
        <f>$F$6</f>
        <v>8</v>
      </c>
      <c r="Q35" s="4"/>
      <c r="R35" s="4">
        <v>-1</v>
      </c>
      <c r="S35" s="4">
        <v>-2</v>
      </c>
      <c r="T35" s="4"/>
      <c r="U35" s="4">
        <v>-3</v>
      </c>
      <c r="V35" s="4">
        <v>2</v>
      </c>
      <c r="W35" s="4">
        <f>$F$6</f>
        <v>8</v>
      </c>
      <c r="X35" s="14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 t="str">
        <f>$E$8</f>
        <v>3° quartile</v>
      </c>
      <c r="P36" s="4">
        <f>$F$8</f>
        <v>12</v>
      </c>
      <c r="Q36" s="4"/>
      <c r="R36" s="4">
        <v>-1</v>
      </c>
      <c r="S36" s="4">
        <v>-2</v>
      </c>
      <c r="T36" s="4"/>
      <c r="U36" s="4">
        <v>-3</v>
      </c>
      <c r="V36" s="4">
        <v>2</v>
      </c>
      <c r="W36" s="4">
        <f>$F$8</f>
        <v>12</v>
      </c>
      <c r="X36" s="14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 t="str">
        <f>$E$8</f>
        <v>3° quartile</v>
      </c>
      <c r="P37" s="4">
        <f>$F$8</f>
        <v>12</v>
      </c>
      <c r="Q37" s="4"/>
      <c r="R37" s="4">
        <v>1</v>
      </c>
      <c r="S37" s="4">
        <v>-2</v>
      </c>
      <c r="T37" s="4"/>
      <c r="U37" s="4">
        <v>-3</v>
      </c>
      <c r="V37" s="4">
        <v>2</v>
      </c>
      <c r="W37" s="4">
        <f>$F$8</f>
        <v>12</v>
      </c>
      <c r="X37" s="14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O38" s="4" t="str">
        <f>$E$20</f>
        <v>Moyenne</v>
      </c>
      <c r="P38" s="4"/>
      <c r="Q38" s="4"/>
      <c r="R38" s="4">
        <v>-1.5</v>
      </c>
      <c r="S38" s="4">
        <v>-2</v>
      </c>
      <c r="T38" s="4">
        <f>$F$20</f>
        <v>9.78</v>
      </c>
      <c r="U38" s="4">
        <v>-3</v>
      </c>
      <c r="V38" s="4">
        <v>2</v>
      </c>
      <c r="W38" s="4"/>
      <c r="X38" s="1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4" t="str">
        <f>$E$20</f>
        <v>Moyenne</v>
      </c>
      <c r="P39" s="4"/>
      <c r="Q39" s="4"/>
      <c r="R39" s="4">
        <v>1.5</v>
      </c>
      <c r="S39" s="4">
        <v>-2</v>
      </c>
      <c r="T39" s="4">
        <f>$F$20</f>
        <v>9.78</v>
      </c>
      <c r="U39" s="4">
        <v>-3</v>
      </c>
      <c r="V39" s="4">
        <v>2</v>
      </c>
      <c r="W39" s="4"/>
      <c r="X39" s="14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 t="str">
        <f>$E$7</f>
        <v>Médiane</v>
      </c>
      <c r="P40" s="4">
        <f>$F$7</f>
        <v>10</v>
      </c>
      <c r="Q40" s="4"/>
      <c r="R40" s="4">
        <v>1</v>
      </c>
      <c r="S40" s="4">
        <v>-2</v>
      </c>
      <c r="T40" s="4"/>
      <c r="U40" s="4">
        <v>-3</v>
      </c>
      <c r="V40" s="4">
        <v>2</v>
      </c>
      <c r="W40" s="4">
        <f>$F$7</f>
        <v>10</v>
      </c>
      <c r="X40" s="14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 t="str">
        <f>$E$7</f>
        <v>Médiane</v>
      </c>
      <c r="P41" s="4">
        <f>$F$7</f>
        <v>10</v>
      </c>
      <c r="Q41" s="4"/>
      <c r="R41" s="4">
        <v>-1</v>
      </c>
      <c r="S41" s="4">
        <v>-2</v>
      </c>
      <c r="T41" s="4"/>
      <c r="U41" s="4">
        <v>-3</v>
      </c>
      <c r="V41" s="4">
        <v>2</v>
      </c>
      <c r="W41" s="4">
        <f>$F$7</f>
        <v>10</v>
      </c>
      <c r="X41" s="14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 t="str">
        <f>$E$6</f>
        <v>1° quartile</v>
      </c>
      <c r="P42" s="4">
        <f>$F$6</f>
        <v>8</v>
      </c>
      <c r="Q42" s="4"/>
      <c r="R42" s="4">
        <v>-1</v>
      </c>
      <c r="S42" s="4">
        <v>-2</v>
      </c>
      <c r="T42" s="4"/>
      <c r="U42" s="4">
        <v>-3</v>
      </c>
      <c r="V42" s="4">
        <v>2</v>
      </c>
      <c r="W42" s="4">
        <f>$F$6</f>
        <v>8</v>
      </c>
      <c r="X42" s="14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 t="str">
        <f>$E$6</f>
        <v>1° quartile</v>
      </c>
      <c r="P43" s="4">
        <f>$F$6</f>
        <v>8</v>
      </c>
      <c r="Q43" s="4"/>
      <c r="R43" s="4">
        <v>1</v>
      </c>
      <c r="S43" s="4">
        <v>-2</v>
      </c>
      <c r="T43" s="4"/>
      <c r="U43" s="4">
        <v>-3</v>
      </c>
      <c r="V43" s="4">
        <v>2</v>
      </c>
      <c r="W43" s="4">
        <f>$F$6</f>
        <v>8</v>
      </c>
      <c r="X43" s="14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 t="str">
        <f>$E$8</f>
        <v>3° quartile</v>
      </c>
      <c r="P44" s="4">
        <f>$F$8</f>
        <v>12</v>
      </c>
      <c r="Q44" s="4"/>
      <c r="R44" s="4">
        <v>1</v>
      </c>
      <c r="S44" s="4">
        <v>-2</v>
      </c>
      <c r="T44" s="4"/>
      <c r="U44" s="4">
        <v>-3</v>
      </c>
      <c r="V44" s="4">
        <v>2</v>
      </c>
      <c r="W44" s="4">
        <f>$F$8</f>
        <v>12</v>
      </c>
      <c r="X44" s="14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 t="str">
        <f>$E$8</f>
        <v>3° quartile</v>
      </c>
      <c r="P45" s="4">
        <f>$F$8</f>
        <v>12</v>
      </c>
      <c r="Q45" s="4"/>
      <c r="R45" s="4">
        <v>0</v>
      </c>
      <c r="S45" s="4">
        <v>-2</v>
      </c>
      <c r="T45" s="4"/>
      <c r="U45" s="4">
        <v>-3</v>
      </c>
      <c r="V45" s="4">
        <v>2</v>
      </c>
      <c r="W45" s="4">
        <f>$F$8</f>
        <v>12</v>
      </c>
      <c r="X45" s="14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 t="str">
        <f>$E$9</f>
        <v>9° décile</v>
      </c>
      <c r="P46" s="4">
        <f>$F$9</f>
        <v>14</v>
      </c>
      <c r="Q46" s="4"/>
      <c r="R46" s="4">
        <v>0</v>
      </c>
      <c r="S46" s="4">
        <v>-2</v>
      </c>
      <c r="T46" s="4"/>
      <c r="U46" s="4">
        <v>-3</v>
      </c>
      <c r="V46" s="4">
        <v>2</v>
      </c>
      <c r="W46" s="4">
        <f>$F$9</f>
        <v>14</v>
      </c>
      <c r="X46" s="14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 t="str">
        <f>$E$9</f>
        <v>9° décile</v>
      </c>
      <c r="P47" s="4">
        <f>$F$9</f>
        <v>14</v>
      </c>
      <c r="Q47" s="4"/>
      <c r="R47" s="4">
        <v>-0.2</v>
      </c>
      <c r="S47" s="4">
        <v>-2</v>
      </c>
      <c r="T47" s="4"/>
      <c r="U47" s="4">
        <v>-3</v>
      </c>
      <c r="V47" s="4">
        <v>2</v>
      </c>
      <c r="W47" s="4">
        <f>$F$9</f>
        <v>14</v>
      </c>
      <c r="X47" s="14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 t="str">
        <f>$E$9</f>
        <v>9° décile</v>
      </c>
      <c r="P48" s="4">
        <f>$F$9</f>
        <v>14</v>
      </c>
      <c r="Q48" s="4"/>
      <c r="R48" s="4">
        <v>0.25</v>
      </c>
      <c r="S48" s="4">
        <v>-2</v>
      </c>
      <c r="T48" s="4"/>
      <c r="U48" s="4">
        <v>-3</v>
      </c>
      <c r="V48" s="4">
        <v>2</v>
      </c>
      <c r="W48" s="4">
        <f>$F$9</f>
        <v>14</v>
      </c>
      <c r="X48" s="14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 t="str">
        <f>$E$10</f>
        <v>Maximum</v>
      </c>
      <c r="P49" s="4"/>
      <c r="Q49" s="4">
        <f>$F$10</f>
        <v>17</v>
      </c>
      <c r="R49" s="4">
        <v>0</v>
      </c>
      <c r="S49" s="4">
        <v>-2</v>
      </c>
      <c r="T49" s="4"/>
      <c r="U49" s="4">
        <v>-3</v>
      </c>
      <c r="V49" s="4">
        <v>2</v>
      </c>
      <c r="W49" s="4">
        <f>$F$10</f>
        <v>17</v>
      </c>
      <c r="X49" s="14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"/>
      <c r="P50" s="5"/>
      <c r="Q50" s="5"/>
      <c r="R50" s="5"/>
      <c r="S50" s="5"/>
      <c r="T50" s="5"/>
      <c r="U50" s="5"/>
      <c r="V50" s="5"/>
      <c r="W50" s="5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</sheetData>
  <mergeCells count="1">
    <mergeCell ref="E17:F17"/>
  </mergeCells>
  <printOptions/>
  <pageMargins left="0.5" right="0.5" top="0.25" bottom="0.5" header="0" footer="0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